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8565" tabRatio="743" activeTab="6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класс'!$A$10:$R$60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H9" i="18" l="1"/>
  <c r="P60" i="18"/>
  <c r="P60" i="5"/>
  <c r="P60" i="12"/>
  <c r="P60" i="13"/>
  <c r="P60" i="14"/>
  <c r="P60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O23" i="15"/>
  <c r="N23" i="15"/>
  <c r="O22" i="15"/>
  <c r="N22" i="15"/>
  <c r="N21" i="15"/>
  <c r="N20" i="15"/>
  <c r="N19" i="15"/>
  <c r="N18" i="15"/>
  <c r="N17" i="15"/>
  <c r="N16" i="15"/>
  <c r="N15" i="15"/>
  <c r="N14" i="15"/>
  <c r="N11" i="15"/>
  <c r="N13" i="15"/>
  <c r="N12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N21" i="14"/>
  <c r="N20" i="14"/>
  <c r="N19" i="14"/>
  <c r="N18" i="14"/>
  <c r="N17" i="14"/>
  <c r="N16" i="14"/>
  <c r="N14" i="14"/>
  <c r="N13" i="14"/>
  <c r="N12" i="14"/>
  <c r="N11" i="14"/>
  <c r="N15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5" i="13"/>
  <c r="N14" i="13"/>
  <c r="N13" i="13"/>
  <c r="N12" i="13"/>
  <c r="N11" i="13"/>
  <c r="N17" i="13"/>
  <c r="N16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7" i="12"/>
  <c r="N16" i="12"/>
  <c r="N15" i="12"/>
  <c r="N14" i="12"/>
  <c r="N13" i="12"/>
  <c r="N12" i="12"/>
  <c r="N11" i="12"/>
  <c r="N19" i="12"/>
  <c r="N18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1" i="5"/>
  <c r="N13" i="5"/>
  <c r="N14" i="5"/>
  <c r="N15" i="5"/>
  <c r="N16" i="5"/>
  <c r="N17" i="5"/>
  <c r="N18" i="5"/>
  <c r="N19" i="5"/>
  <c r="N12" i="5"/>
  <c r="P18" i="13" l="1"/>
  <c r="P19" i="13"/>
  <c r="P18" i="16"/>
  <c r="P19" i="16"/>
  <c r="P18" i="15"/>
  <c r="P19" i="15"/>
  <c r="P16" i="12"/>
  <c r="P17" i="12"/>
  <c r="P18" i="14"/>
  <c r="P19" i="14"/>
  <c r="P17" i="17"/>
  <c r="P18" i="17"/>
  <c r="P14" i="13"/>
  <c r="P15" i="13"/>
  <c r="P16" i="16"/>
  <c r="P17" i="16"/>
  <c r="P16" i="15"/>
  <c r="P17" i="15"/>
  <c r="P14" i="12"/>
  <c r="P15" i="12"/>
  <c r="P16" i="14"/>
  <c r="P17" i="14"/>
  <c r="R8" i="18"/>
  <c r="P9" i="18" s="1"/>
  <c r="R9" i="18" s="1"/>
  <c r="P12" i="12"/>
  <c r="P13" i="12"/>
  <c r="P14" i="16"/>
  <c r="P15" i="16"/>
  <c r="P14" i="15"/>
  <c r="P15" i="15"/>
  <c r="P13" i="14"/>
  <c r="P14" i="14"/>
  <c r="P13" i="13"/>
  <c r="P12" i="16"/>
  <c r="P13" i="16"/>
  <c r="P12" i="17"/>
  <c r="P16" i="17"/>
  <c r="P13" i="17"/>
  <c r="P15" i="17"/>
  <c r="P14" i="17"/>
  <c r="O21" i="15"/>
  <c r="O20" i="12"/>
  <c r="O20" i="13"/>
  <c r="O20" i="17"/>
  <c r="L9" i="17"/>
  <c r="P11" i="17" s="1"/>
  <c r="O21" i="17"/>
  <c r="O21" i="16"/>
  <c r="O21" i="14"/>
  <c r="O21" i="13"/>
  <c r="O21" i="12"/>
  <c r="L9" i="12"/>
  <c r="P18" i="12" s="1"/>
  <c r="O13" i="12"/>
  <c r="O18" i="12"/>
  <c r="O17" i="12"/>
  <c r="O12" i="13"/>
  <c r="O18" i="13"/>
  <c r="L9" i="14"/>
  <c r="P15" i="14" s="1"/>
  <c r="O12" i="14"/>
  <c r="O17" i="14"/>
  <c r="O18" i="16"/>
  <c r="O14" i="16"/>
  <c r="O19" i="17"/>
  <c r="O11" i="17"/>
  <c r="O13" i="17"/>
  <c r="O15" i="17"/>
  <c r="O17" i="17"/>
  <c r="O14" i="17"/>
  <c r="O18" i="17"/>
  <c r="O12" i="17"/>
  <c r="O16" i="17"/>
  <c r="O13" i="16"/>
  <c r="O17" i="16"/>
  <c r="O12" i="16"/>
  <c r="O16" i="16"/>
  <c r="O20" i="16"/>
  <c r="L9" i="16"/>
  <c r="P11" i="16" s="1"/>
  <c r="O11" i="16"/>
  <c r="O15" i="16"/>
  <c r="O19" i="16"/>
  <c r="O13" i="15"/>
  <c r="O16" i="15"/>
  <c r="O20" i="15"/>
  <c r="O14" i="15"/>
  <c r="O18" i="15"/>
  <c r="O11" i="15"/>
  <c r="O17" i="15"/>
  <c r="L9" i="15"/>
  <c r="P12" i="15" s="1"/>
  <c r="O12" i="15"/>
  <c r="O15" i="15"/>
  <c r="O19" i="15"/>
  <c r="L9" i="13"/>
  <c r="P16" i="13" s="1"/>
  <c r="O16" i="13"/>
  <c r="O13" i="13"/>
  <c r="O19" i="13"/>
  <c r="O13" i="14"/>
  <c r="O18" i="14"/>
  <c r="O11" i="13"/>
  <c r="O15" i="13"/>
  <c r="O11" i="14"/>
  <c r="O16" i="14"/>
  <c r="O20" i="14"/>
  <c r="O17" i="13"/>
  <c r="O14" i="13"/>
  <c r="O15" i="14"/>
  <c r="O14" i="14"/>
  <c r="O19" i="14"/>
  <c r="O12" i="12"/>
  <c r="O16" i="12"/>
  <c r="O11" i="12"/>
  <c r="O15" i="12"/>
  <c r="O19" i="12"/>
  <c r="O14" i="12"/>
  <c r="R2" i="5"/>
  <c r="C4" i="11" s="1"/>
  <c r="K9" i="5"/>
  <c r="P12" i="13" l="1"/>
  <c r="P11" i="15"/>
  <c r="P12" i="14"/>
  <c r="P11" i="14"/>
  <c r="P11" i="13"/>
  <c r="P11" i="12"/>
  <c r="P17" i="13"/>
  <c r="P19" i="12"/>
  <c r="R4" i="12" s="1"/>
  <c r="P13" i="15"/>
  <c r="P18" i="5"/>
  <c r="P19" i="5"/>
  <c r="P16" i="5"/>
  <c r="P17" i="5"/>
  <c r="P14" i="5"/>
  <c r="P15" i="5"/>
  <c r="P13" i="5"/>
  <c r="O19" i="5"/>
  <c r="R6" i="14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O21" i="5"/>
  <c r="R5" i="13"/>
  <c r="R6" i="17"/>
  <c r="R6" i="12"/>
  <c r="O20" i="5"/>
  <c r="O18" i="5"/>
  <c r="O17" i="5"/>
  <c r="O15" i="5"/>
  <c r="O16" i="5"/>
  <c r="O14" i="5"/>
  <c r="O11" i="5"/>
  <c r="O13" i="5"/>
  <c r="O12" i="5"/>
  <c r="L9" i="5"/>
  <c r="P12" i="5" s="1"/>
  <c r="R5" i="15" l="1"/>
  <c r="R5" i="12"/>
  <c r="R8" i="12" s="1"/>
  <c r="P9" i="12" s="1"/>
  <c r="R9" i="12" s="1"/>
  <c r="R4" i="15"/>
  <c r="P11" i="5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5" l="1"/>
  <c r="P9" i="15" s="1"/>
  <c r="R9" i="15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<sst xmlns="http://schemas.openxmlformats.org/spreadsheetml/2006/main" count="933" uniqueCount="118">
  <si>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</si>
  <si>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</si>
  <si>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</si>
  <si>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</si>
  <si>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</si>
  <si>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</si>
  <si>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</si>
  <si>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</si>
  <si>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</si>
  <si>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</si>
  <si>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</si>
  <si>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</si>
  <si>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</si>
  <si>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</si>
  <si>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</si>
  <si>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</si>
  <si>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</si>
  <si>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</si>
  <si>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</si>
  <si>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</si>
  <si>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</si>
  <si>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</si>
  <si>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</si>
  <si>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</si>
  <si>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</si>
  <si>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</si>
  <si>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</si>
  <si>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</si>
  <si>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</si>
  <si>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</si>
  <si>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</si>
  <si>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</si>
  <si>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</si>
  <si>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</si>
  <si>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</si>
  <si>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</si>
  <si>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</si>
  <si>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</si>
  <si>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</si>
  <si>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</si>
  <si>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</si>
  <si>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</si>
  <si>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</si>
  <si>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</si>
  <si>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</si>
  <si>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</si>
  <si>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СОШ№17</t>
  </si>
  <si>
    <t>ИЗО</t>
  </si>
  <si>
    <t>МБОУ СОШ №17</t>
  </si>
  <si>
    <t>5 д</t>
  </si>
  <si>
    <t>2-51</t>
  </si>
  <si>
    <t>Алтынбаева Залия Рафаэловна</t>
  </si>
  <si>
    <t>5 г</t>
  </si>
  <si>
    <t>2-52</t>
  </si>
  <si>
    <t>Ранжированный список участников школьного этапа всероссийской олимпиады школьников 
по ИЗО в 6 классах в 2025-2026 учебном году</t>
  </si>
  <si>
    <t>Ранжированный список участников школьного этапа всероссийской олимпиады школьников 
по ИЗО в 5 классах в 2025-2026 учебном году</t>
  </si>
  <si>
    <t>6 В</t>
  </si>
  <si>
    <t>2-62</t>
  </si>
  <si>
    <t>2-61</t>
  </si>
  <si>
    <t>6 Г</t>
  </si>
  <si>
    <t>Ранжированный список участников школьного этапа всероссийской олимпиады школьников 
по ИЗО в 7 классах в 2025-2026 учебном году</t>
  </si>
  <si>
    <t>7 В</t>
  </si>
  <si>
    <t>2-72</t>
  </si>
  <si>
    <t>7 Г</t>
  </si>
  <si>
    <t>2-71</t>
  </si>
  <si>
    <t>Ранжированный список участников школьного этапа всероссийской олимпиады школьников 
по ИЗО в 8 классах в 2025-2026 учебном году</t>
  </si>
  <si>
    <t>2-81</t>
  </si>
  <si>
    <t>8 В</t>
  </si>
  <si>
    <t>Ранжированный список участников школьного этапа всероссийской олимпиады школьников 
по ИЗО в 9 классах в 2025-2026 учебном году</t>
  </si>
  <si>
    <t>9 Г</t>
  </si>
  <si>
    <t>2-91</t>
  </si>
  <si>
    <t>2-92</t>
  </si>
  <si>
    <t>9 В</t>
  </si>
  <si>
    <t>6Б</t>
  </si>
  <si>
    <t>2-60</t>
  </si>
  <si>
    <t>Миннуллина Эльза Рикансовна</t>
  </si>
  <si>
    <t>2-59</t>
  </si>
  <si>
    <t>2-58</t>
  </si>
  <si>
    <t>6А</t>
  </si>
  <si>
    <t>2-57</t>
  </si>
  <si>
    <t>7А</t>
  </si>
  <si>
    <t>2-70</t>
  </si>
  <si>
    <t>7Б</t>
  </si>
  <si>
    <t>2-69</t>
  </si>
  <si>
    <t>2-68</t>
  </si>
  <si>
    <t>2-67</t>
  </si>
  <si>
    <t>2-66</t>
  </si>
  <si>
    <t>8Б</t>
  </si>
  <si>
    <t>2-80</t>
  </si>
  <si>
    <t>8А</t>
  </si>
  <si>
    <t>2-79</t>
  </si>
  <si>
    <t>2-78</t>
  </si>
  <si>
    <t>2-77</t>
  </si>
  <si>
    <t>9Б</t>
  </si>
  <si>
    <t>2-93</t>
  </si>
  <si>
    <t>2-56</t>
  </si>
  <si>
    <t>2-55</t>
  </si>
  <si>
    <t>2-54</t>
  </si>
  <si>
    <t>Р</t>
  </si>
  <si>
    <t>А</t>
  </si>
  <si>
    <t>П</t>
  </si>
  <si>
    <t>К</t>
  </si>
  <si>
    <t>В</t>
  </si>
  <si>
    <t>И</t>
  </si>
  <si>
    <t>Ф</t>
  </si>
  <si>
    <t>М</t>
  </si>
  <si>
    <t>р</t>
  </si>
  <si>
    <t>С</t>
  </si>
  <si>
    <t>Д</t>
  </si>
  <si>
    <t>У</t>
  </si>
  <si>
    <t>Н</t>
  </si>
  <si>
    <t>Е</t>
  </si>
  <si>
    <t>З</t>
  </si>
  <si>
    <t>Г</t>
  </si>
  <si>
    <t>Ш</t>
  </si>
  <si>
    <t>О</t>
  </si>
  <si>
    <t>Х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</si>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</sst>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9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20" sqref="D2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26</v>
      </c>
    </row>
    <row r="5" spans="2:4" s="4" customFormat="1" ht="24" customHeight="1" x14ac:dyDescent="0.2">
      <c r="B5" s="3" t="s">
        <v>28</v>
      </c>
      <c r="C5" s="1">
        <f>SUM('4 класс:11 класс'!R4)</f>
        <v>8</v>
      </c>
    </row>
    <row r="6" spans="2:4" s="4" customFormat="1" ht="24" customHeight="1" x14ac:dyDescent="0.2">
      <c r="B6" s="3" t="s">
        <v>29</v>
      </c>
      <c r="C6" s="1">
        <f>SUM('4 класс:11 класс'!R5)</f>
        <v>13</v>
      </c>
    </row>
    <row r="7" spans="2:4" s="4" customFormat="1" ht="24" customHeight="1" x14ac:dyDescent="0.2">
      <c r="B7" s="3" t="s">
        <v>30</v>
      </c>
      <c r="C7" s="1">
        <f>SUM('4 класс:11 класс'!R6)</f>
        <v>5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0.80769230769230771</v>
      </c>
    </row>
    <row r="10" spans="2:4" s="4" customFormat="1" ht="24" customHeight="1" x14ac:dyDescent="0.2">
      <c r="B10" s="3" t="s">
        <v>26</v>
      </c>
      <c r="C10" s="6">
        <f>IF((C4*D10)&gt;0,(C4*D10),0)</f>
        <v>9.3000000000000007</v>
      </c>
      <c r="D10" s="7">
        <f>C9-45%</f>
        <v>0.3576923076923077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D17" sqref="D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55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45950</v>
      </c>
      <c r="F8" s="17"/>
      <c r="M8" s="52"/>
      <c r="Q8" s="22" t="s">
        <v>31</v>
      </c>
      <c r="R8" s="21">
        <f>(R4+R5)/R2</f>
        <v>0.5</v>
      </c>
    </row>
    <row r="9" spans="1:21" x14ac:dyDescent="0.25">
      <c r="C9" s="61" t="s">
        <v>24</v>
      </c>
      <c r="D9" s="61"/>
      <c r="E9" s="14">
        <v>10</v>
      </c>
      <c r="G9" s="18" t="s">
        <v>45</v>
      </c>
      <c r="H9" s="56">
        <f>E9/2</f>
        <v>5</v>
      </c>
      <c r="J9" s="23" t="s">
        <v>13</v>
      </c>
      <c r="K9" s="24">
        <f>MAX(M11:M60)</f>
        <v>5</v>
      </c>
      <c r="L9" s="25" t="str">
        <f>IF(K9*100/E9&gt;=50,"победитель","участник")</f>
        <v>победитель</v>
      </c>
      <c r="M9" s="52"/>
      <c r="P9" s="26">
        <f>R8-45%</f>
        <v>4.9999999999999989E-2</v>
      </c>
      <c r="Q9" s="18" t="s">
        <v>26</v>
      </c>
      <c r="R9" s="27">
        <f>IF((R2*P9)&gt;0,(R2*P9),0)</f>
        <v>9.9999999999999978E-2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2</v>
      </c>
      <c r="B11" s="51" t="s">
        <v>12</v>
      </c>
      <c r="C11" s="34" t="s">
        <v>98</v>
      </c>
      <c r="D11" s="34" t="s">
        <v>99</v>
      </c>
      <c r="E11" s="34" t="s">
        <v>100</v>
      </c>
      <c r="F11" s="35"/>
      <c r="G11" s="36"/>
      <c r="H11" s="36"/>
      <c r="I11" s="36"/>
      <c r="J11" s="37" t="s">
        <v>48</v>
      </c>
      <c r="K11" s="38" t="s">
        <v>52</v>
      </c>
      <c r="L11" s="39" t="s">
        <v>53</v>
      </c>
      <c r="M11" s="40">
        <v>5</v>
      </c>
      <c r="N11" s="31">
        <f>IF(M11="","",M11/$E$9)</f>
        <v>0.5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51</v>
      </c>
      <c r="R11" s="43" t="s">
        <v>48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101</v>
      </c>
      <c r="D12" s="34" t="s">
        <v>99</v>
      </c>
      <c r="E12" s="34" t="s">
        <v>102</v>
      </c>
      <c r="F12" s="35"/>
      <c r="G12" s="36"/>
      <c r="H12" s="36"/>
      <c r="I12" s="38"/>
      <c r="J12" s="37" t="s">
        <v>48</v>
      </c>
      <c r="K12" s="38" t="s">
        <v>49</v>
      </c>
      <c r="L12" s="39" t="s">
        <v>50</v>
      </c>
      <c r="M12" s="40">
        <v>4</v>
      </c>
      <c r="N12" s="31">
        <f>IF(M12="","",M12/$E$9)</f>
        <v>0.4</v>
      </c>
      <c r="O12" s="31">
        <f>IF(M12="","",M12/$K$9)</f>
        <v>0.8</v>
      </c>
      <c r="P12" s="41" t="str">
        <f>IF(M12="","",IF($K$9=M12,$L$9,IF(M12&gt;=$H$9,"призер","участник")))</f>
        <v>участник</v>
      </c>
      <c r="Q12" s="37" t="s">
        <v>51</v>
      </c>
      <c r="R12" s="43" t="s">
        <v>48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>IF(M13="","",M13/$E$9)</f>
        <v/>
      </c>
      <c r="O13" s="31" t="str">
        <f>IF(M13="","",M13/$K$9)</f>
        <v/>
      </c>
      <c r="P13" s="41" t="str">
        <f>IF(M13="","",IF($K$9=M13,$L$9,IF(M13&gt;=$H$9,"призер","участник")))</f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>IF(M14="","",M14/$E$9)</f>
        <v/>
      </c>
      <c r="O14" s="31" t="str">
        <f>IF(M14="","",M14/$K$9)</f>
        <v/>
      </c>
      <c r="P14" s="41" t="str">
        <f>IF(M14="","",IF($K$9=M14,$L$9,IF(M14&gt;=$H$9,"призер","участник")))</f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>IF(M15="","",M15/$E$9)</f>
        <v/>
      </c>
      <c r="O15" s="31" t="str">
        <f>IF(M15="","",M15/$K$9)</f>
        <v/>
      </c>
      <c r="P15" s="41" t="str">
        <f>IF(M15="","",IF($K$9=M15,$L$9,IF(M15&gt;=$H$9,"призер","участник")))</f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>IF(M16="","",M16/$E$9)</f>
        <v/>
      </c>
      <c r="O16" s="31" t="str">
        <f>IF(M16="","",M16/$K$9)</f>
        <v/>
      </c>
      <c r="P16" s="41" t="str">
        <f>IF(M16="","",IF($K$9=M16,$L$9,IF(M16&gt;=$H$9,"призер","участник")))</f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>IF(M17="","",M17/$E$9)</f>
        <v/>
      </c>
      <c r="O17" s="31" t="str">
        <f>IF(M17="","",M17/$K$9)</f>
        <v/>
      </c>
      <c r="P17" s="41" t="str">
        <f>IF(M17="","",IF($K$9=M17,$L$9,IF(M17&gt;=$H$9,"призер","участник")))</f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>IF(M18="","",M18/$E$9)</f>
        <v/>
      </c>
      <c r="O18" s="31" t="str">
        <f>IF(M18="","",M18/$K$9)</f>
        <v/>
      </c>
      <c r="P18" s="41" t="str">
        <f>IF(M18="","",IF($K$9=M18,$L$9,IF(M18&gt;=$H$9,"призер","участник")))</f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>IF(M19="","",M19/$E$9)</f>
        <v/>
      </c>
      <c r="O19" s="31" t="str">
        <f>IF(M19="","",M19/$K$9)</f>
        <v/>
      </c>
      <c r="P19" s="41" t="str">
        <f>IF(M19="","",IF($K$9=M19,$L$9,IF(M19&gt;=$H$9,"призер","участник")))</f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>IF(M20="","",M20/$E$9)</f>
        <v/>
      </c>
      <c r="O20" s="31" t="str">
        <f>IF(M20="","",M20/$K$9)</f>
        <v/>
      </c>
      <c r="P20" s="41" t="str">
        <f>IF(M20="","",IF($K$9=M20,$L$9,IF(M20&gt;=$H$9,"призер","участник")))</f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>IF(M21="","",M21/$E$9)</f>
        <v/>
      </c>
      <c r="O21" s="31" t="str">
        <f>IF(M21="","",M21/$K$9)</f>
        <v/>
      </c>
      <c r="P21" s="41" t="str">
        <f>IF(M21="","",IF($K$9=M21,$L$9,IF(M21&gt;=$H$9,"призер","участник")))</f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>IF(M22="","",M22/$E$9)</f>
        <v/>
      </c>
      <c r="O22" s="31" t="str">
        <f>IF(M22="","",M22/$K$9)</f>
        <v/>
      </c>
      <c r="P22" s="41" t="str">
        <f>IF(M22="","",IF($K$9=M22,$L$9,IF(M22&gt;=$H$9,"призер","участник")))</f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>IF(M23="","",M23/$E$9)</f>
        <v/>
      </c>
      <c r="O23" s="31" t="str">
        <f>IF(M23="","",M23/$K$9)</f>
        <v/>
      </c>
      <c r="P23" s="41" t="str">
        <f>IF(M23="","",IF($K$9=M23,$L$9,IF(M23&gt;=$H$9,"призер","участник")))</f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>IF(M24="","",M24/$E$9)</f>
        <v/>
      </c>
      <c r="O24" s="31" t="str">
        <f>IF(M24="","",M24/$K$9)</f>
        <v/>
      </c>
      <c r="P24" s="41" t="str">
        <f>IF(M24="","",IF($K$9=M24,$L$9,IF(M24&gt;=$H$9,"призер","участник")))</f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>IF(M25="","",M25/$E$9)</f>
        <v/>
      </c>
      <c r="O25" s="31" t="str">
        <f>IF(M25="","",M25/$K$9)</f>
        <v/>
      </c>
      <c r="P25" s="41" t="str">
        <f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>IF(M26="","",M26/$E$9)</f>
        <v/>
      </c>
      <c r="O26" s="31" t="str">
        <f>IF(M26="","",M26/$K$9)</f>
        <v/>
      </c>
      <c r="P26" s="41" t="str">
        <f>IF(M26="","",IF($K$9=M26,$L$9,IF(M26&gt;=$H$9,"призер","участник")))</f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>IF(M27="","",M27/$E$9)</f>
        <v/>
      </c>
      <c r="O27" s="31" t="str">
        <f>IF(M27="","",M27/$K$9)</f>
        <v/>
      </c>
      <c r="P27" s="41" t="str">
        <f>IF(M27="","",IF($K$9=M27,$L$9,IF(M27&gt;=$H$9,"призер","участник")))</f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>IF(M60="","",M60/$E$9)</f>
        <v/>
      </c>
      <c r="O60" s="31" t="str">
        <f>IF(M60="","",M60/$K$9)</f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B4" workbookViewId="0">
      <selection activeCell="E19" sqref="E1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54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5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45950</v>
      </c>
      <c r="F8" s="17"/>
      <c r="Q8" s="22" t="s">
        <v>31</v>
      </c>
      <c r="R8" s="21">
        <f>(R4+R5)/R2</f>
        <v>0.77777777777777779</v>
      </c>
    </row>
    <row r="9" spans="1:21" x14ac:dyDescent="0.25">
      <c r="C9" s="61" t="s">
        <v>24</v>
      </c>
      <c r="D9" s="61"/>
      <c r="E9" s="14">
        <v>10</v>
      </c>
      <c r="G9" s="18" t="s">
        <v>45</v>
      </c>
      <c r="H9" s="56">
        <f>E9/2</f>
        <v>5</v>
      </c>
      <c r="J9" s="23" t="s">
        <v>13</v>
      </c>
      <c r="K9" s="24">
        <f>MAX(M11:M60)</f>
        <v>10</v>
      </c>
      <c r="L9" s="25" t="str">
        <f>IF(K9*100/E9&gt;=50,"победитель","участник")</f>
        <v>победитель</v>
      </c>
      <c r="P9" s="26">
        <f>R8-45%</f>
        <v>0.32777777777777778</v>
      </c>
      <c r="Q9" s="18" t="s">
        <v>26</v>
      </c>
      <c r="R9" s="27">
        <f>IF((R2*P9)&gt;0,(R2*P9),0)</f>
        <v>2.95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100</v>
      </c>
      <c r="D11" s="34" t="s">
        <v>105</v>
      </c>
      <c r="E11" s="34" t="s">
        <v>99</v>
      </c>
      <c r="F11" s="44"/>
      <c r="G11" s="36"/>
      <c r="H11" s="36"/>
      <c r="I11" s="46"/>
      <c r="J11" s="45" t="s">
        <v>48</v>
      </c>
      <c r="K11" s="46" t="s">
        <v>73</v>
      </c>
      <c r="L11" s="39" t="s">
        <v>74</v>
      </c>
      <c r="M11" s="40">
        <v>10</v>
      </c>
      <c r="N11" s="31">
        <f t="shared" ref="N11:N42" si="0">IF(M11="","",M11/$E$9)</f>
        <v>1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75</v>
      </c>
      <c r="R11" s="43" t="s">
        <v>48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103</v>
      </c>
      <c r="D12" s="34" t="s">
        <v>107</v>
      </c>
      <c r="E12" s="34" t="s">
        <v>109</v>
      </c>
      <c r="F12" s="35"/>
      <c r="G12" s="36"/>
      <c r="H12" s="36"/>
      <c r="I12" s="38"/>
      <c r="J12" s="37" t="s">
        <v>48</v>
      </c>
      <c r="K12" s="38" t="s">
        <v>73</v>
      </c>
      <c r="L12" s="39" t="s">
        <v>76</v>
      </c>
      <c r="M12" s="40">
        <v>10</v>
      </c>
      <c r="N12" s="31">
        <f t="shared" si="0"/>
        <v>1</v>
      </c>
      <c r="O12" s="31">
        <f t="shared" si="1"/>
        <v>1</v>
      </c>
      <c r="P12" s="41" t="str">
        <f t="shared" si="2"/>
        <v>победитель</v>
      </c>
      <c r="Q12" s="37" t="s">
        <v>75</v>
      </c>
      <c r="R12" s="43" t="s">
        <v>48</v>
      </c>
    </row>
    <row r="13" spans="1:21" x14ac:dyDescent="0.25">
      <c r="A13" s="28">
        <v>5</v>
      </c>
      <c r="B13" s="51" t="s">
        <v>12</v>
      </c>
      <c r="C13" s="34" t="s">
        <v>104</v>
      </c>
      <c r="D13" s="34" t="s">
        <v>102</v>
      </c>
      <c r="E13" s="34" t="s">
        <v>98</v>
      </c>
      <c r="F13" s="35"/>
      <c r="G13" s="36"/>
      <c r="H13" s="36"/>
      <c r="I13" s="38"/>
      <c r="J13" s="37" t="s">
        <v>48</v>
      </c>
      <c r="K13" s="38" t="s">
        <v>73</v>
      </c>
      <c r="L13" s="39" t="s">
        <v>77</v>
      </c>
      <c r="M13" s="40">
        <v>9</v>
      </c>
      <c r="N13" s="31">
        <f t="shared" si="0"/>
        <v>0.9</v>
      </c>
      <c r="O13" s="31">
        <f t="shared" si="1"/>
        <v>0.9</v>
      </c>
      <c r="P13" s="41" t="str">
        <f t="shared" si="2"/>
        <v>призер</v>
      </c>
      <c r="Q13" s="37" t="s">
        <v>75</v>
      </c>
      <c r="R13" s="43" t="s">
        <v>48</v>
      </c>
    </row>
    <row r="14" spans="1:21" x14ac:dyDescent="0.25">
      <c r="A14" s="28">
        <v>6</v>
      </c>
      <c r="B14" s="51" t="s">
        <v>12</v>
      </c>
      <c r="C14" s="34" t="s">
        <v>101</v>
      </c>
      <c r="D14" s="34" t="s">
        <v>105</v>
      </c>
      <c r="E14" s="34" t="s">
        <v>108</v>
      </c>
      <c r="F14" s="35"/>
      <c r="G14" s="36"/>
      <c r="H14" s="36"/>
      <c r="I14" s="38"/>
      <c r="J14" s="37" t="s">
        <v>48</v>
      </c>
      <c r="K14" s="38" t="s">
        <v>78</v>
      </c>
      <c r="L14" s="39" t="s">
        <v>79</v>
      </c>
      <c r="M14" s="40">
        <v>7</v>
      </c>
      <c r="N14" s="31">
        <f t="shared" si="0"/>
        <v>0.7</v>
      </c>
      <c r="O14" s="31">
        <f t="shared" si="1"/>
        <v>0.7</v>
      </c>
      <c r="P14" s="41" t="str">
        <f t="shared" si="2"/>
        <v>призер</v>
      </c>
      <c r="Q14" s="37" t="s">
        <v>75</v>
      </c>
      <c r="R14" s="43" t="s">
        <v>48</v>
      </c>
    </row>
    <row r="15" spans="1:21" x14ac:dyDescent="0.25">
      <c r="A15" s="28">
        <v>7</v>
      </c>
      <c r="B15" s="51" t="s">
        <v>12</v>
      </c>
      <c r="C15" s="34" t="s">
        <v>101</v>
      </c>
      <c r="D15" s="34" t="s">
        <v>102</v>
      </c>
      <c r="E15" s="34" t="s">
        <v>110</v>
      </c>
      <c r="F15" s="35"/>
      <c r="G15" s="36"/>
      <c r="H15" s="36"/>
      <c r="I15" s="38"/>
      <c r="J15" s="37" t="s">
        <v>48</v>
      </c>
      <c r="K15" s="38" t="s">
        <v>78</v>
      </c>
      <c r="L15" s="39" t="s">
        <v>95</v>
      </c>
      <c r="M15" s="40">
        <v>7</v>
      </c>
      <c r="N15" s="31">
        <f t="shared" si="0"/>
        <v>0.7</v>
      </c>
      <c r="O15" s="31">
        <f t="shared" si="1"/>
        <v>0.7</v>
      </c>
      <c r="P15" s="41" t="str">
        <f t="shared" si="2"/>
        <v>призер</v>
      </c>
      <c r="Q15" s="37" t="s">
        <v>75</v>
      </c>
      <c r="R15" s="43" t="s">
        <v>48</v>
      </c>
    </row>
    <row r="16" spans="1:21" x14ac:dyDescent="0.25">
      <c r="A16" s="28">
        <v>8</v>
      </c>
      <c r="B16" s="51" t="s">
        <v>12</v>
      </c>
      <c r="C16" s="34" t="s">
        <v>105</v>
      </c>
      <c r="D16" s="34" t="s">
        <v>108</v>
      </c>
      <c r="E16" s="34" t="s">
        <v>99</v>
      </c>
      <c r="F16" s="35"/>
      <c r="G16" s="36"/>
      <c r="H16" s="36"/>
      <c r="I16" s="38"/>
      <c r="J16" s="37" t="s">
        <v>48</v>
      </c>
      <c r="K16" s="38" t="s">
        <v>73</v>
      </c>
      <c r="L16" s="39" t="s">
        <v>96</v>
      </c>
      <c r="M16" s="40">
        <v>6</v>
      </c>
      <c r="N16" s="31">
        <f t="shared" si="0"/>
        <v>0.6</v>
      </c>
      <c r="O16" s="31">
        <f t="shared" si="1"/>
        <v>0.6</v>
      </c>
      <c r="P16" s="41" t="str">
        <f t="shared" si="2"/>
        <v>призер</v>
      </c>
      <c r="Q16" s="37" t="s">
        <v>75</v>
      </c>
      <c r="R16" s="43" t="s">
        <v>48</v>
      </c>
    </row>
    <row r="17" spans="1:18" x14ac:dyDescent="0.25">
      <c r="A17" s="28">
        <v>9</v>
      </c>
      <c r="B17" s="51" t="s">
        <v>12</v>
      </c>
      <c r="C17" s="34" t="s">
        <v>100</v>
      </c>
      <c r="D17" s="34" t="s">
        <v>99</v>
      </c>
      <c r="E17" s="34" t="s">
        <v>99</v>
      </c>
      <c r="F17" s="35"/>
      <c r="G17" s="36"/>
      <c r="H17" s="36"/>
      <c r="I17" s="38"/>
      <c r="J17" s="37" t="s">
        <v>48</v>
      </c>
      <c r="K17" s="38" t="s">
        <v>78</v>
      </c>
      <c r="L17" s="39" t="s">
        <v>97</v>
      </c>
      <c r="M17" s="40">
        <v>6</v>
      </c>
      <c r="N17" s="31">
        <f t="shared" si="0"/>
        <v>0.6</v>
      </c>
      <c r="O17" s="31">
        <f t="shared" si="1"/>
        <v>0.6</v>
      </c>
      <c r="P17" s="41" t="str">
        <f t="shared" si="2"/>
        <v>призер</v>
      </c>
      <c r="Q17" s="37" t="s">
        <v>75</v>
      </c>
      <c r="R17" s="43" t="s">
        <v>48</v>
      </c>
    </row>
    <row r="18" spans="1:18" x14ac:dyDescent="0.25">
      <c r="A18" s="28">
        <v>1</v>
      </c>
      <c r="B18" s="51" t="s">
        <v>12</v>
      </c>
      <c r="C18" s="34" t="s">
        <v>99</v>
      </c>
      <c r="D18" s="34" t="s">
        <v>107</v>
      </c>
      <c r="E18" s="34" t="s">
        <v>111</v>
      </c>
      <c r="F18" s="35"/>
      <c r="G18" s="36"/>
      <c r="H18" s="36"/>
      <c r="I18" s="38"/>
      <c r="J18" s="37" t="s">
        <v>48</v>
      </c>
      <c r="K18" s="38" t="s">
        <v>56</v>
      </c>
      <c r="L18" s="39" t="s">
        <v>57</v>
      </c>
      <c r="M18" s="40">
        <v>4</v>
      </c>
      <c r="N18" s="31">
        <f t="shared" si="0"/>
        <v>0.4</v>
      </c>
      <c r="O18" s="31">
        <f t="shared" si="1"/>
        <v>0.4</v>
      </c>
      <c r="P18" s="41" t="str">
        <f t="shared" si="2"/>
        <v>участник</v>
      </c>
      <c r="Q18" s="37" t="s">
        <v>51</v>
      </c>
      <c r="R18" s="43" t="s">
        <v>48</v>
      </c>
    </row>
    <row r="19" spans="1:18" x14ac:dyDescent="0.25">
      <c r="A19" s="28">
        <v>2</v>
      </c>
      <c r="B19" s="51" t="s">
        <v>12</v>
      </c>
      <c r="C19" s="34" t="s">
        <v>106</v>
      </c>
      <c r="D19" s="34" t="s">
        <v>105</v>
      </c>
      <c r="E19" s="34" t="s">
        <v>103</v>
      </c>
      <c r="F19" s="35"/>
      <c r="G19" s="36"/>
      <c r="H19" s="36"/>
      <c r="I19" s="38"/>
      <c r="J19" s="37" t="s">
        <v>48</v>
      </c>
      <c r="K19" s="38" t="s">
        <v>59</v>
      </c>
      <c r="L19" s="39" t="s">
        <v>58</v>
      </c>
      <c r="M19" s="40">
        <v>4</v>
      </c>
      <c r="N19" s="31">
        <f t="shared" si="0"/>
        <v>0.4</v>
      </c>
      <c r="O19" s="31">
        <f t="shared" si="1"/>
        <v>0.4</v>
      </c>
      <c r="P19" s="41" t="str">
        <f t="shared" si="2"/>
        <v>участник</v>
      </c>
      <c r="Q19" s="37" t="s">
        <v>51</v>
      </c>
      <c r="R19" s="43" t="s">
        <v>48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4" workbookViewId="0">
      <selection activeCell="E17" sqref="E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60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45950</v>
      </c>
      <c r="F8" s="17"/>
      <c r="Q8" s="22" t="s">
        <v>31</v>
      </c>
      <c r="R8" s="21">
        <f>(R4+R5)/R2</f>
        <v>0.7142857142857143</v>
      </c>
    </row>
    <row r="9" spans="1:21" x14ac:dyDescent="0.25">
      <c r="C9" s="61" t="s">
        <v>24</v>
      </c>
      <c r="D9" s="61"/>
      <c r="E9" s="14">
        <v>10</v>
      </c>
      <c r="G9" s="18" t="s">
        <v>45</v>
      </c>
      <c r="H9" s="56">
        <f>E9/2</f>
        <v>5</v>
      </c>
      <c r="J9" s="23" t="s">
        <v>13</v>
      </c>
      <c r="K9" s="24">
        <f>MAX(M11:M60)</f>
        <v>10</v>
      </c>
      <c r="L9" s="25" t="str">
        <f>IF(K9*100/E9&gt;=50,"победитель","участник")</f>
        <v>победитель</v>
      </c>
      <c r="P9" s="26">
        <f>R8-45%</f>
        <v>0.26428571428571429</v>
      </c>
      <c r="Q9" s="18" t="s">
        <v>26</v>
      </c>
      <c r="R9" s="27">
        <f>IF((R2*P9)&gt;0,(R2*P9),0)</f>
        <v>1.85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112</v>
      </c>
      <c r="D11" s="34" t="s">
        <v>111</v>
      </c>
      <c r="E11" s="34" t="s">
        <v>101</v>
      </c>
      <c r="F11" s="44"/>
      <c r="G11" s="36"/>
      <c r="H11" s="36"/>
      <c r="I11" s="46"/>
      <c r="J11" s="45" t="s">
        <v>48</v>
      </c>
      <c r="K11" s="46" t="s">
        <v>80</v>
      </c>
      <c r="L11" s="39" t="s">
        <v>81</v>
      </c>
      <c r="M11" s="40">
        <v>10</v>
      </c>
      <c r="N11" s="31">
        <f t="shared" ref="N11:N42" si="0">IF(M11="","",M11/$E$9)</f>
        <v>1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75</v>
      </c>
      <c r="R11" s="43" t="s">
        <v>48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113</v>
      </c>
      <c r="D12" s="34" t="s">
        <v>108</v>
      </c>
      <c r="E12" s="34" t="s">
        <v>103</v>
      </c>
      <c r="F12" s="35"/>
      <c r="G12" s="36"/>
      <c r="H12" s="36"/>
      <c r="I12" s="38"/>
      <c r="J12" s="37" t="s">
        <v>48</v>
      </c>
      <c r="K12" s="38" t="s">
        <v>82</v>
      </c>
      <c r="L12" s="39" t="s">
        <v>83</v>
      </c>
      <c r="M12" s="40">
        <v>10</v>
      </c>
      <c r="N12" s="31">
        <f t="shared" si="0"/>
        <v>1</v>
      </c>
      <c r="O12" s="31">
        <f t="shared" si="1"/>
        <v>1</v>
      </c>
      <c r="P12" s="41" t="str">
        <f t="shared" si="2"/>
        <v>победитель</v>
      </c>
      <c r="Q12" s="37" t="s">
        <v>75</v>
      </c>
      <c r="R12" s="43" t="s">
        <v>48</v>
      </c>
    </row>
    <row r="13" spans="1:21" x14ac:dyDescent="0.25">
      <c r="A13" s="28">
        <v>5</v>
      </c>
      <c r="B13" s="51" t="s">
        <v>12</v>
      </c>
      <c r="C13" s="34" t="s">
        <v>105</v>
      </c>
      <c r="D13" s="34" t="s">
        <v>107</v>
      </c>
      <c r="E13" s="34" t="s">
        <v>99</v>
      </c>
      <c r="F13" s="35"/>
      <c r="G13" s="36"/>
      <c r="H13" s="36"/>
      <c r="I13" s="38"/>
      <c r="J13" s="37" t="s">
        <v>48</v>
      </c>
      <c r="K13" s="38" t="s">
        <v>82</v>
      </c>
      <c r="L13" s="39" t="s">
        <v>84</v>
      </c>
      <c r="M13" s="40">
        <v>9</v>
      </c>
      <c r="N13" s="31">
        <f t="shared" si="0"/>
        <v>0.9</v>
      </c>
      <c r="O13" s="31">
        <f t="shared" si="1"/>
        <v>0.9</v>
      </c>
      <c r="P13" s="41" t="str">
        <f t="shared" si="2"/>
        <v>призер</v>
      </c>
      <c r="Q13" s="37" t="s">
        <v>75</v>
      </c>
      <c r="R13" s="43" t="s">
        <v>48</v>
      </c>
    </row>
    <row r="14" spans="1:21" x14ac:dyDescent="0.25">
      <c r="A14" s="28">
        <v>6</v>
      </c>
      <c r="B14" s="51" t="s">
        <v>12</v>
      </c>
      <c r="C14" s="34" t="s">
        <v>111</v>
      </c>
      <c r="D14" s="34" t="s">
        <v>101</v>
      </c>
      <c r="E14" s="34" t="s">
        <v>99</v>
      </c>
      <c r="F14" s="35"/>
      <c r="G14" s="36"/>
      <c r="H14" s="36"/>
      <c r="I14" s="38"/>
      <c r="J14" s="37" t="s">
        <v>48</v>
      </c>
      <c r="K14" s="38" t="s">
        <v>80</v>
      </c>
      <c r="L14" s="39" t="s">
        <v>85</v>
      </c>
      <c r="M14" s="40">
        <v>8</v>
      </c>
      <c r="N14" s="31">
        <f t="shared" si="0"/>
        <v>0.8</v>
      </c>
      <c r="O14" s="31">
        <f t="shared" si="1"/>
        <v>0.8</v>
      </c>
      <c r="P14" s="41" t="str">
        <f t="shared" si="2"/>
        <v>призер</v>
      </c>
      <c r="Q14" s="37" t="s">
        <v>75</v>
      </c>
      <c r="R14" s="43" t="s">
        <v>48</v>
      </c>
    </row>
    <row r="15" spans="1:21" x14ac:dyDescent="0.25">
      <c r="A15" s="28">
        <v>7</v>
      </c>
      <c r="B15" s="51" t="s">
        <v>12</v>
      </c>
      <c r="C15" s="34" t="s">
        <v>114</v>
      </c>
      <c r="D15" s="34" t="s">
        <v>101</v>
      </c>
      <c r="E15" s="34" t="s">
        <v>115</v>
      </c>
      <c r="F15" s="35"/>
      <c r="G15" s="36"/>
      <c r="H15" s="36"/>
      <c r="I15" s="38"/>
      <c r="J15" s="37" t="s">
        <v>48</v>
      </c>
      <c r="K15" s="38" t="s">
        <v>82</v>
      </c>
      <c r="L15" s="39" t="s">
        <v>86</v>
      </c>
      <c r="M15" s="40">
        <v>7</v>
      </c>
      <c r="N15" s="31">
        <f t="shared" si="0"/>
        <v>0.7</v>
      </c>
      <c r="O15" s="31">
        <f t="shared" si="1"/>
        <v>0.7</v>
      </c>
      <c r="P15" s="41" t="str">
        <f t="shared" si="2"/>
        <v>призер</v>
      </c>
      <c r="Q15" s="37" t="s">
        <v>75</v>
      </c>
      <c r="R15" s="43" t="s">
        <v>48</v>
      </c>
    </row>
    <row r="16" spans="1:21" x14ac:dyDescent="0.25">
      <c r="A16" s="28">
        <v>1</v>
      </c>
      <c r="B16" s="51" t="s">
        <v>12</v>
      </c>
      <c r="C16" s="34" t="s">
        <v>113</v>
      </c>
      <c r="D16" s="34" t="s">
        <v>105</v>
      </c>
      <c r="E16" s="34" t="s">
        <v>99</v>
      </c>
      <c r="F16" s="35"/>
      <c r="G16" s="36"/>
      <c r="H16" s="36"/>
      <c r="I16" s="38"/>
      <c r="J16" s="37" t="s">
        <v>48</v>
      </c>
      <c r="K16" s="38" t="s">
        <v>61</v>
      </c>
      <c r="L16" s="39" t="s">
        <v>62</v>
      </c>
      <c r="M16" s="40">
        <v>3</v>
      </c>
      <c r="N16" s="31">
        <f t="shared" si="0"/>
        <v>0.3</v>
      </c>
      <c r="O16" s="31">
        <f t="shared" si="1"/>
        <v>0.3</v>
      </c>
      <c r="P16" s="41" t="str">
        <f t="shared" si="2"/>
        <v>участник</v>
      </c>
      <c r="Q16" s="37" t="s">
        <v>51</v>
      </c>
      <c r="R16" s="43" t="s">
        <v>48</v>
      </c>
    </row>
    <row r="17" spans="1:18" x14ac:dyDescent="0.25">
      <c r="A17" s="28">
        <v>2</v>
      </c>
      <c r="B17" s="51" t="s">
        <v>12</v>
      </c>
      <c r="C17" s="34" t="s">
        <v>107</v>
      </c>
      <c r="D17" s="34" t="s">
        <v>99</v>
      </c>
      <c r="E17" s="34" t="s">
        <v>103</v>
      </c>
      <c r="F17" s="35"/>
      <c r="G17" s="36"/>
      <c r="H17" s="36"/>
      <c r="I17" s="38"/>
      <c r="J17" s="37" t="s">
        <v>48</v>
      </c>
      <c r="K17" s="38" t="s">
        <v>63</v>
      </c>
      <c r="L17" s="39" t="s">
        <v>64</v>
      </c>
      <c r="M17" s="40">
        <v>3</v>
      </c>
      <c r="N17" s="31">
        <f t="shared" si="0"/>
        <v>0.3</v>
      </c>
      <c r="O17" s="31">
        <f t="shared" si="1"/>
        <v>0.3</v>
      </c>
      <c r="P17" s="41" t="str">
        <f t="shared" si="2"/>
        <v>участник</v>
      </c>
      <c r="Q17" s="37" t="s">
        <v>51</v>
      </c>
      <c r="R17" s="43" t="s">
        <v>48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E15" sqref="E1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65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45950</v>
      </c>
      <c r="F8" s="17"/>
      <c r="Q8" s="22" t="s">
        <v>31</v>
      </c>
      <c r="R8" s="21">
        <f>(R4+R5)/R2</f>
        <v>1</v>
      </c>
    </row>
    <row r="9" spans="1:21" x14ac:dyDescent="0.25">
      <c r="C9" s="61" t="s">
        <v>24</v>
      </c>
      <c r="D9" s="61"/>
      <c r="E9" s="14">
        <v>10</v>
      </c>
      <c r="G9" s="18" t="s">
        <v>45</v>
      </c>
      <c r="H9" s="56">
        <v>5</v>
      </c>
      <c r="J9" s="23" t="s">
        <v>13</v>
      </c>
      <c r="K9" s="24">
        <f>MAX(M11:M60)</f>
        <v>10</v>
      </c>
      <c r="L9" s="25" t="str">
        <f>IF(K9*100/E9&gt;=50,"победитель","участник")</f>
        <v>победитель</v>
      </c>
      <c r="P9" s="26">
        <f>R8-45%</f>
        <v>0.55000000000000004</v>
      </c>
      <c r="Q9" s="18" t="s">
        <v>26</v>
      </c>
      <c r="R9" s="27">
        <f>IF((R2*P9)&gt;0,(R2*P9),0)</f>
        <v>2.75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2</v>
      </c>
      <c r="B11" s="51" t="s">
        <v>12</v>
      </c>
      <c r="C11" s="34" t="s">
        <v>114</v>
      </c>
      <c r="D11" s="34" t="s">
        <v>102</v>
      </c>
      <c r="E11" s="34" t="s">
        <v>103</v>
      </c>
      <c r="F11" s="35"/>
      <c r="G11" s="36"/>
      <c r="H11" s="36"/>
      <c r="I11" s="38"/>
      <c r="J11" s="37" t="s">
        <v>46</v>
      </c>
      <c r="K11" s="38" t="s">
        <v>87</v>
      </c>
      <c r="L11" s="39" t="s">
        <v>88</v>
      </c>
      <c r="M11" s="40">
        <v>10</v>
      </c>
      <c r="N11" s="31">
        <f t="shared" ref="N11:N42" si="0">IF(M11="","",M11/$E$9)</f>
        <v>1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75</v>
      </c>
      <c r="R11" s="43" t="s">
        <v>48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105</v>
      </c>
      <c r="D12" s="34" t="s">
        <v>105</v>
      </c>
      <c r="E12" s="34" t="s">
        <v>103</v>
      </c>
      <c r="F12" s="44"/>
      <c r="G12" s="36"/>
      <c r="H12" s="36"/>
      <c r="I12" s="46"/>
      <c r="J12" s="45" t="s">
        <v>46</v>
      </c>
      <c r="K12" s="46" t="s">
        <v>89</v>
      </c>
      <c r="L12" s="39" t="s">
        <v>90</v>
      </c>
      <c r="M12" s="40">
        <v>10</v>
      </c>
      <c r="N12" s="31">
        <f t="shared" si="0"/>
        <v>1</v>
      </c>
      <c r="O12" s="31">
        <f t="shared" si="1"/>
        <v>1</v>
      </c>
      <c r="P12" s="41" t="str">
        <f t="shared" si="2"/>
        <v>победитель</v>
      </c>
      <c r="Q12" s="37" t="s">
        <v>75</v>
      </c>
      <c r="R12" s="43" t="s">
        <v>48</v>
      </c>
    </row>
    <row r="13" spans="1:21" x14ac:dyDescent="0.25">
      <c r="A13" s="28">
        <v>4</v>
      </c>
      <c r="B13" s="51" t="s">
        <v>12</v>
      </c>
      <c r="C13" s="34" t="s">
        <v>111</v>
      </c>
      <c r="D13" s="34" t="s">
        <v>100</v>
      </c>
      <c r="E13" s="34" t="s">
        <v>102</v>
      </c>
      <c r="F13" s="35"/>
      <c r="G13" s="36"/>
      <c r="H13" s="36"/>
      <c r="I13" s="38"/>
      <c r="J13" s="37" t="s">
        <v>46</v>
      </c>
      <c r="K13" s="38" t="s">
        <v>89</v>
      </c>
      <c r="L13" s="39" t="s">
        <v>91</v>
      </c>
      <c r="M13" s="40">
        <v>8</v>
      </c>
      <c r="N13" s="31">
        <f t="shared" si="0"/>
        <v>0.8</v>
      </c>
      <c r="O13" s="31">
        <f t="shared" si="1"/>
        <v>0.8</v>
      </c>
      <c r="P13" s="41" t="str">
        <f t="shared" si="2"/>
        <v>призер</v>
      </c>
      <c r="Q13" s="37" t="s">
        <v>75</v>
      </c>
      <c r="R13" s="43" t="s">
        <v>48</v>
      </c>
    </row>
    <row r="14" spans="1:21" x14ac:dyDescent="0.25">
      <c r="A14" s="28">
        <v>5</v>
      </c>
      <c r="B14" s="51" t="s">
        <v>12</v>
      </c>
      <c r="C14" s="34" t="s">
        <v>116</v>
      </c>
      <c r="D14" s="34" t="s">
        <v>101</v>
      </c>
      <c r="E14" s="34" t="s">
        <v>98</v>
      </c>
      <c r="F14" s="35"/>
      <c r="G14" s="36"/>
      <c r="H14" s="36"/>
      <c r="I14" s="38"/>
      <c r="J14" s="37" t="s">
        <v>46</v>
      </c>
      <c r="K14" s="38" t="s">
        <v>89</v>
      </c>
      <c r="L14" s="39" t="s">
        <v>92</v>
      </c>
      <c r="M14" s="40">
        <v>7</v>
      </c>
      <c r="N14" s="31">
        <f t="shared" si="0"/>
        <v>0.7</v>
      </c>
      <c r="O14" s="31">
        <f t="shared" si="1"/>
        <v>0.7</v>
      </c>
      <c r="P14" s="41" t="str">
        <f t="shared" si="2"/>
        <v>призер</v>
      </c>
      <c r="Q14" s="37" t="s">
        <v>75</v>
      </c>
      <c r="R14" s="43" t="s">
        <v>48</v>
      </c>
    </row>
    <row r="15" spans="1:21" x14ac:dyDescent="0.25">
      <c r="A15" s="28">
        <v>1</v>
      </c>
      <c r="B15" s="51" t="s">
        <v>12</v>
      </c>
      <c r="C15" s="34" t="s">
        <v>101</v>
      </c>
      <c r="D15" s="34" t="s">
        <v>108</v>
      </c>
      <c r="E15" s="34" t="s">
        <v>102</v>
      </c>
      <c r="F15" s="35"/>
      <c r="G15" s="36"/>
      <c r="H15" s="36"/>
      <c r="I15" s="38"/>
      <c r="J15" s="37" t="s">
        <v>46</v>
      </c>
      <c r="K15" s="38" t="s">
        <v>67</v>
      </c>
      <c r="L15" s="39" t="s">
        <v>66</v>
      </c>
      <c r="M15" s="58">
        <v>6</v>
      </c>
      <c r="N15" s="31">
        <f t="shared" si="0"/>
        <v>0.6</v>
      </c>
      <c r="O15" s="31">
        <f t="shared" si="1"/>
        <v>0.6</v>
      </c>
      <c r="P15" s="41" t="str">
        <f t="shared" si="2"/>
        <v>призер</v>
      </c>
      <c r="Q15" s="37" t="s">
        <v>51</v>
      </c>
      <c r="R15" s="43" t="s">
        <v>48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68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45950</v>
      </c>
      <c r="F8" s="17"/>
      <c r="Q8" s="22" t="s">
        <v>31</v>
      </c>
      <c r="R8" s="21">
        <f>(R4+R5)/R2</f>
        <v>1</v>
      </c>
    </row>
    <row r="9" spans="1:21" x14ac:dyDescent="0.25">
      <c r="C9" s="61" t="s">
        <v>24</v>
      </c>
      <c r="D9" s="61"/>
      <c r="E9" s="14">
        <v>10</v>
      </c>
      <c r="G9" s="18" t="s">
        <v>45</v>
      </c>
      <c r="H9" s="56">
        <f>E9/2</f>
        <v>5</v>
      </c>
      <c r="J9" s="23" t="s">
        <v>13</v>
      </c>
      <c r="K9" s="24">
        <f>MAX(M11:M60)</f>
        <v>9</v>
      </c>
      <c r="L9" s="25" t="str">
        <f>IF(K9*100/E9&gt;=50,"победитель","участник")</f>
        <v>победитель</v>
      </c>
      <c r="P9" s="26">
        <f>R8-45%</f>
        <v>0.55000000000000004</v>
      </c>
      <c r="Q9" s="18" t="s">
        <v>26</v>
      </c>
      <c r="R9" s="27">
        <f>IF((R2*P9)&gt;0,(R2*P9),0)</f>
        <v>1.6500000000000001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103</v>
      </c>
      <c r="D11" s="34" t="s">
        <v>102</v>
      </c>
      <c r="E11" s="34" t="s">
        <v>98</v>
      </c>
      <c r="F11" s="44"/>
      <c r="G11" s="36"/>
      <c r="H11" s="36"/>
      <c r="I11" s="46"/>
      <c r="J11" s="45" t="s">
        <v>48</v>
      </c>
      <c r="K11" s="46" t="s">
        <v>93</v>
      </c>
      <c r="L11" s="39" t="s">
        <v>94</v>
      </c>
      <c r="M11" s="40">
        <v>9</v>
      </c>
      <c r="N11" s="31">
        <f t="shared" ref="N11:N42" si="0">IF(M11="","",M11/$E$9)</f>
        <v>0.9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75</v>
      </c>
      <c r="R11" s="43" t="s">
        <v>48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113</v>
      </c>
      <c r="D12" s="34" t="s">
        <v>99</v>
      </c>
      <c r="E12" s="34" t="s">
        <v>99</v>
      </c>
      <c r="F12" s="35"/>
      <c r="G12" s="36"/>
      <c r="H12" s="36"/>
      <c r="I12" s="38"/>
      <c r="J12" s="37" t="s">
        <v>48</v>
      </c>
      <c r="K12" s="38" t="s">
        <v>72</v>
      </c>
      <c r="L12" s="39" t="s">
        <v>70</v>
      </c>
      <c r="M12" s="40">
        <v>7</v>
      </c>
      <c r="N12" s="31">
        <f t="shared" si="0"/>
        <v>0.7</v>
      </c>
      <c r="O12" s="31">
        <f t="shared" si="1"/>
        <v>0.77777777777777779</v>
      </c>
      <c r="P12" s="41" t="str">
        <f t="shared" si="2"/>
        <v>призер</v>
      </c>
      <c r="Q12" s="37" t="s">
        <v>51</v>
      </c>
      <c r="R12" s="43" t="s">
        <v>48</v>
      </c>
    </row>
    <row r="13" spans="1:21" x14ac:dyDescent="0.25">
      <c r="A13" s="28">
        <v>2</v>
      </c>
      <c r="B13" s="51" t="s">
        <v>12</v>
      </c>
      <c r="C13" s="34" t="s">
        <v>117</v>
      </c>
      <c r="D13" s="34" t="s">
        <v>108</v>
      </c>
      <c r="E13" s="34" t="s">
        <v>98</v>
      </c>
      <c r="F13" s="35"/>
      <c r="G13" s="36"/>
      <c r="H13" s="36"/>
      <c r="I13" s="38"/>
      <c r="J13" s="37" t="s">
        <v>48</v>
      </c>
      <c r="K13" s="38" t="s">
        <v>69</v>
      </c>
      <c r="L13" s="39" t="s">
        <v>71</v>
      </c>
      <c r="M13" s="40">
        <v>5</v>
      </c>
      <c r="N13" s="31">
        <f t="shared" si="0"/>
        <v>0.5</v>
      </c>
      <c r="O13" s="31">
        <f t="shared" si="1"/>
        <v>0.55555555555555558</v>
      </c>
      <c r="P13" s="41" t="str">
        <f t="shared" si="2"/>
        <v>призер</v>
      </c>
      <c r="Q13" s="37" t="s">
        <v>51</v>
      </c>
      <c r="R13" s="43" t="s">
        <v>48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45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2025-10-21T15:13:28Z</dcterms:modified>
</cp:coreProperties>
</file>